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4" tabRatio="500"/>
  </bookViews>
  <sheets>
    <sheet name="Foglio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6" i="1"/>
  <c r="B54"/>
  <c r="B53"/>
  <c r="B52"/>
  <c r="B49"/>
  <c r="B41"/>
  <c r="B28"/>
  <c r="B39"/>
  <c r="B35"/>
  <c r="B27"/>
  <c r="B31"/>
  <c r="C16"/>
  <c r="B16"/>
  <c r="C15"/>
  <c r="B15"/>
  <c r="B14"/>
  <c r="C17" l="1"/>
  <c r="B17"/>
  <c r="C18"/>
  <c r="B18"/>
  <c r="B19" l="1"/>
  <c r="C19"/>
</calcChain>
</file>

<file path=xl/sharedStrings.xml><?xml version="1.0" encoding="utf-8"?>
<sst xmlns="http://schemas.openxmlformats.org/spreadsheetml/2006/main" count="63" uniqueCount="51">
  <si>
    <t>TEMA ESAME IMPIANTI 2002</t>
  </si>
  <si>
    <t>GENOVA</t>
  </si>
  <si>
    <t>TA</t>
  </si>
  <si>
    <t>°C</t>
  </si>
  <si>
    <t>UR</t>
  </si>
  <si>
    <t>TE</t>
  </si>
  <si>
    <t>UR E</t>
  </si>
  <si>
    <t>UFF. - ESP.</t>
  </si>
  <si>
    <t>MAGAZZINO</t>
  </si>
  <si>
    <t>(w)</t>
  </si>
  <si>
    <t>Q TOT</t>
  </si>
  <si>
    <t>Qs TOT</t>
  </si>
  <si>
    <t>FC</t>
  </si>
  <si>
    <t>TI</t>
  </si>
  <si>
    <t>%</t>
  </si>
  <si>
    <t>Kg/s</t>
  </si>
  <si>
    <t>Assumiamo come portata di aria quella minima di rinnovo</t>
  </si>
  <si>
    <t>kJ/Kg</t>
  </si>
  <si>
    <t>Qlat. pers.</t>
  </si>
  <si>
    <t>Q dispersioni</t>
  </si>
  <si>
    <t>Q sens. pers.</t>
  </si>
  <si>
    <t>UR A</t>
  </si>
  <si>
    <r>
      <t xml:space="preserve">Kg/s   NB: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h tra A e I</t>
    </r>
  </si>
  <si>
    <r>
      <t>ma = Qtot/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  <charset val="1"/>
      </rPr>
      <t>h</t>
    </r>
  </si>
  <si>
    <t>UFFICI + ESP.</t>
  </si>
  <si>
    <t>persone</t>
  </si>
  <si>
    <t>ZONA UFFICI + ESPOSIZIONE</t>
  </si>
  <si>
    <t>Prendiamo il punto I1 sulla retta ambiente senza fare umidificazione</t>
  </si>
  <si>
    <t>TI1</t>
  </si>
  <si>
    <r>
      <t xml:space="preserve">Dalla Qtot = ma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h   oppure   Qs = m Ct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T  ricaviamo la portata di aria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</si>
  <si>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T </t>
    </r>
    <r>
      <rPr>
        <sz val="8"/>
        <rFont val="Arial"/>
        <family val="2"/>
      </rPr>
      <t>AI</t>
    </r>
  </si>
  <si>
    <t>kg/s</t>
  </si>
  <si>
    <t>m rinnovo</t>
  </si>
  <si>
    <r>
      <t xml:space="preserve">Ricaviamo quindi il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  <charset val="1"/>
      </rPr>
      <t>h necessario per avere la portata</t>
    </r>
  </si>
  <si>
    <t>kg/s    NB:  Ct = 1006</t>
  </si>
  <si>
    <t>Verifichiamo se la portata di aria soddisfa quella minima di rinnovo:</t>
  </si>
  <si>
    <t>La portata di aria col punto I1 non soddisfa il rinnovo minimo!</t>
  </si>
  <si>
    <r>
      <t xml:space="preserve">Possiamo usare anche la  Qs = m Ct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T</t>
    </r>
  </si>
  <si>
    <t>Il nuovo punto di immissione I vale quindi</t>
  </si>
  <si>
    <t>BATTERIA CALDA</t>
  </si>
  <si>
    <t>Q batt</t>
  </si>
  <si>
    <t>TC</t>
  </si>
  <si>
    <t>w</t>
  </si>
  <si>
    <t>UMIDIFICATORE</t>
  </si>
  <si>
    <t>g/kg</t>
  </si>
  <si>
    <t>m H2O</t>
  </si>
  <si>
    <t>l/h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</si>
  <si>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x  IE</t>
    </r>
  </si>
  <si>
    <t>m3/h</t>
  </si>
  <si>
    <r>
      <t>m</t>
    </r>
    <r>
      <rPr>
        <sz val="8"/>
        <rFont val="Arial"/>
        <family val="2"/>
      </rPr>
      <t>a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</si>
  <si>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h </t>
    </r>
    <r>
      <rPr>
        <sz val="8"/>
        <rFont val="Arial"/>
        <family val="2"/>
      </rPr>
      <t>AI</t>
    </r>
    <r>
      <rPr>
        <sz val="10"/>
        <rFont val="Arial"/>
        <family val="2"/>
      </rPr>
      <t xml:space="preserve"> = Qtot/ma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</si>
</sst>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Symbol"/>
      <family val="1"/>
      <charset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2" fontId="0" fillId="2" borderId="0" xfId="0" applyNumberFormat="1" applyFill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195943</xdr:colOff>
      <xdr:row>63</xdr:row>
      <xdr:rowOff>152401</xdr:rowOff>
    </xdr:from>
    <xdr:to>
      <xdr:col>6</xdr:col>
      <xdr:colOff>633403</xdr:colOff>
      <xdr:row>115</xdr:row>
      <xdr:rowOff>152401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943" y="10031187"/>
          <a:ext cx="5531974" cy="82078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54"/>
  <sheetViews>
    <sheetView tabSelected="1" zoomScaleNormal="100" workbookViewId="0">
      <selection activeCell="G56" sqref="G56"/>
    </sheetView>
  </sheetViews>
  <sheetFormatPr defaultColWidth="11.53515625" defaultRowHeight="12.45"/>
  <cols>
    <col min="1" max="1" width="13.3046875" style="1" customWidth="1"/>
    <col min="2" max="2" width="11.61328125" style="1" customWidth="1"/>
    <col min="3" max="3" width="12.4609375" style="1" customWidth="1"/>
    <col min="4" max="1024" width="11.53515625" style="1"/>
  </cols>
  <sheetData>
    <row r="1" spans="1:3">
      <c r="A1" s="2" t="s">
        <v>0</v>
      </c>
    </row>
    <row r="2" spans="1:3" ht="7.5" customHeight="1">
      <c r="A2" s="2"/>
    </row>
    <row r="3" spans="1:3">
      <c r="A3" s="2" t="s">
        <v>1</v>
      </c>
    </row>
    <row r="4" spans="1:3">
      <c r="A4" s="1" t="s">
        <v>2</v>
      </c>
      <c r="B4" s="1">
        <v>20</v>
      </c>
      <c r="C4" s="1" t="s">
        <v>3</v>
      </c>
    </row>
    <row r="5" spans="1:3">
      <c r="A5" s="1" t="s">
        <v>21</v>
      </c>
      <c r="B5" s="1">
        <v>50</v>
      </c>
    </row>
    <row r="6" spans="1:3">
      <c r="A6" s="1" t="s">
        <v>5</v>
      </c>
      <c r="B6" s="1">
        <v>0</v>
      </c>
      <c r="C6" s="1" t="s">
        <v>3</v>
      </c>
    </row>
    <row r="7" spans="1:3">
      <c r="A7" s="1" t="s">
        <v>6</v>
      </c>
      <c r="B7" s="1">
        <v>90</v>
      </c>
    </row>
    <row r="9" spans="1:3">
      <c r="A9" s="1" t="s">
        <v>24</v>
      </c>
      <c r="B9" s="1">
        <v>80</v>
      </c>
      <c r="C9" s="1" t="s">
        <v>25</v>
      </c>
    </row>
    <row r="10" spans="1:3">
      <c r="A10" s="1" t="s">
        <v>8</v>
      </c>
      <c r="B10" s="1">
        <v>20</v>
      </c>
      <c r="C10" s="1" t="s">
        <v>25</v>
      </c>
    </row>
    <row r="12" spans="1:3">
      <c r="A12" s="5"/>
      <c r="B12" s="5" t="s">
        <v>7</v>
      </c>
      <c r="C12" s="5" t="s">
        <v>8</v>
      </c>
    </row>
    <row r="13" spans="1:3">
      <c r="A13" s="5"/>
      <c r="B13" s="5" t="s">
        <v>9</v>
      </c>
      <c r="C13" s="5" t="s">
        <v>9</v>
      </c>
    </row>
    <row r="14" spans="1:3">
      <c r="A14" s="5" t="s">
        <v>19</v>
      </c>
      <c r="B14" s="5">
        <f>-5886</f>
        <v>-5886</v>
      </c>
      <c r="C14" s="5">
        <v>-17091</v>
      </c>
    </row>
    <row r="15" spans="1:3">
      <c r="A15" s="5" t="s">
        <v>20</v>
      </c>
      <c r="B15" s="5">
        <f>80*70</f>
        <v>5600</v>
      </c>
      <c r="C15" s="5">
        <f>75*20</f>
        <v>1500</v>
      </c>
    </row>
    <row r="16" spans="1:3">
      <c r="A16" s="5" t="s">
        <v>18</v>
      </c>
      <c r="B16" s="5">
        <f>80*45</f>
        <v>3600</v>
      </c>
      <c r="C16" s="5">
        <f>55*20</f>
        <v>1100</v>
      </c>
    </row>
    <row r="17" spans="1:3">
      <c r="A17" s="5" t="s">
        <v>10</v>
      </c>
      <c r="B17" s="5">
        <f>SUM(B14:B16)</f>
        <v>3314</v>
      </c>
      <c r="C17" s="5">
        <f>SUM(C14:C16)</f>
        <v>-14491</v>
      </c>
    </row>
    <row r="18" spans="1:3">
      <c r="A18" s="5" t="s">
        <v>11</v>
      </c>
      <c r="B18" s="5">
        <f>B14+B15</f>
        <v>-286</v>
      </c>
      <c r="C18" s="5">
        <f>C14+C15</f>
        <v>-15591</v>
      </c>
    </row>
    <row r="19" spans="1:3">
      <c r="A19" s="5" t="s">
        <v>12</v>
      </c>
      <c r="B19" s="6">
        <f>B18/B17</f>
        <v>-8.630054315027158E-2</v>
      </c>
      <c r="C19" s="7">
        <f>C18/C17</f>
        <v>1.0759091850113864</v>
      </c>
    </row>
    <row r="21" spans="1:3">
      <c r="A21" s="2" t="s">
        <v>26</v>
      </c>
    </row>
    <row r="22" spans="1:3">
      <c r="A22" s="1" t="s">
        <v>27</v>
      </c>
    </row>
    <row r="23" spans="1:3">
      <c r="A23" s="1" t="s">
        <v>28</v>
      </c>
      <c r="B23" s="1">
        <v>20.9</v>
      </c>
      <c r="C23" s="1" t="s">
        <v>3</v>
      </c>
    </row>
    <row r="24" spans="1:3">
      <c r="A24" s="1" t="s">
        <v>4</v>
      </c>
      <c r="B24" s="1">
        <v>22</v>
      </c>
      <c r="C24" s="1" t="s">
        <v>14</v>
      </c>
    </row>
    <row r="26" spans="1:3">
      <c r="A26" s="1" t="s">
        <v>29</v>
      </c>
    </row>
    <row r="27" spans="1:3">
      <c r="A27" s="1" t="s">
        <v>30</v>
      </c>
      <c r="B27" s="1">
        <f>20.9-20</f>
        <v>0.89999999999999858</v>
      </c>
      <c r="C27" s="1" t="s">
        <v>3</v>
      </c>
    </row>
    <row r="28" spans="1:3">
      <c r="A28" s="1" t="s">
        <v>49</v>
      </c>
      <c r="B28" s="4">
        <f xml:space="preserve"> ABS(B18/(1006*B27))</f>
        <v>0.31588248288049531</v>
      </c>
      <c r="C28" s="1" t="s">
        <v>34</v>
      </c>
    </row>
    <row r="29" spans="1:3">
      <c r="B29" s="4"/>
    </row>
    <row r="30" spans="1:3">
      <c r="A30" s="1" t="s">
        <v>35</v>
      </c>
    </row>
    <row r="31" spans="1:3">
      <c r="A31" s="1" t="s">
        <v>32</v>
      </c>
      <c r="B31" s="1">
        <f>(7/1000*1.2)*80</f>
        <v>0.67199999999999993</v>
      </c>
      <c r="C31" s="1" t="s">
        <v>15</v>
      </c>
    </row>
    <row r="32" spans="1:3">
      <c r="A32" s="1" t="s">
        <v>36</v>
      </c>
    </row>
    <row r="34" spans="1:3">
      <c r="A34" s="1" t="s">
        <v>16</v>
      </c>
    </row>
    <row r="35" spans="1:3">
      <c r="A35" s="3" t="s">
        <v>23</v>
      </c>
      <c r="B35" s="1">
        <f>B31</f>
        <v>0.67199999999999993</v>
      </c>
      <c r="C35" s="1" t="s">
        <v>22</v>
      </c>
    </row>
    <row r="36" spans="1:3">
      <c r="A36" s="3"/>
      <c r="B36" s="1">
        <f>B35/1.2*3600</f>
        <v>2015.9999999999998</v>
      </c>
      <c r="C36" s="1" t="s">
        <v>48</v>
      </c>
    </row>
    <row r="37" spans="1:3">
      <c r="A37" s="3"/>
    </row>
    <row r="38" spans="1:3">
      <c r="A38" s="3" t="s">
        <v>33</v>
      </c>
    </row>
    <row r="39" spans="1:3">
      <c r="A39" s="1" t="s">
        <v>50</v>
      </c>
      <c r="B39" s="4">
        <f>B17/B35/1000</f>
        <v>4.9315476190476195</v>
      </c>
      <c r="C39" s="1" t="s">
        <v>17</v>
      </c>
    </row>
    <row r="40" spans="1:3">
      <c r="A40" s="1" t="s">
        <v>37</v>
      </c>
      <c r="B40" s="4"/>
    </row>
    <row r="41" spans="1:3">
      <c r="A41" s="1" t="s">
        <v>30</v>
      </c>
      <c r="B41" s="4">
        <f>ABS(B18/(B35*1006))</f>
        <v>0.42305689671494845</v>
      </c>
      <c r="C41" s="1" t="s">
        <v>3</v>
      </c>
    </row>
    <row r="42" spans="1:3">
      <c r="B42" s="4"/>
    </row>
    <row r="43" spans="1:3">
      <c r="A43" s="1" t="s">
        <v>38</v>
      </c>
    </row>
    <row r="44" spans="1:3">
      <c r="A44" s="1" t="s">
        <v>13</v>
      </c>
      <c r="B44" s="1">
        <v>20.5</v>
      </c>
      <c r="C44" s="1" t="s">
        <v>3</v>
      </c>
    </row>
    <row r="45" spans="1:3">
      <c r="A45" s="1" t="s">
        <v>4</v>
      </c>
      <c r="B45" s="1">
        <v>35</v>
      </c>
      <c r="C45" s="1" t="s">
        <v>14</v>
      </c>
    </row>
    <row r="47" spans="1:3">
      <c r="A47" s="1" t="s">
        <v>39</v>
      </c>
    </row>
    <row r="48" spans="1:3">
      <c r="A48" s="1" t="s">
        <v>41</v>
      </c>
      <c r="B48" s="1">
        <v>30</v>
      </c>
      <c r="C48" s="1" t="s">
        <v>3</v>
      </c>
    </row>
    <row r="49" spans="1:3">
      <c r="A49" s="1" t="s">
        <v>40</v>
      </c>
      <c r="B49" s="1">
        <f xml:space="preserve"> B35*1006*(B48-B6)</f>
        <v>20280.96</v>
      </c>
      <c r="C49" s="1" t="s">
        <v>42</v>
      </c>
    </row>
    <row r="51" spans="1:3">
      <c r="A51" s="1" t="s">
        <v>43</v>
      </c>
    </row>
    <row r="52" spans="1:3">
      <c r="A52" s="1" t="s">
        <v>47</v>
      </c>
      <c r="B52" s="1">
        <f>1.7</f>
        <v>1.7</v>
      </c>
      <c r="C52" s="1" t="s">
        <v>44</v>
      </c>
    </row>
    <row r="53" spans="1:3">
      <c r="A53" s="1" t="s">
        <v>45</v>
      </c>
      <c r="B53" s="1">
        <f>B35*B52/1000</f>
        <v>1.1423999999999998E-3</v>
      </c>
      <c r="C53" s="1" t="s">
        <v>31</v>
      </c>
    </row>
    <row r="54" spans="1:3">
      <c r="B54" s="4">
        <f>B53*3600</f>
        <v>4.112639999999999</v>
      </c>
      <c r="C54" s="1" t="s">
        <v>46</v>
      </c>
    </row>
  </sheetData>
  <pageMargins left="0.25" right="0.25" top="0.75" bottom="0.75" header="0.3" footer="0.3"/>
  <pageSetup paperSize="9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LibreOffice/7.2.2.2$Windows_X86_64 LibreOffice_project/02b2acce88a210515b4a5bb2e46cbfb63fe97d56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R5800u</cp:lastModifiedBy>
  <cp:revision>9</cp:revision>
  <cp:lastPrinted>2024-12-04T22:49:45Z</cp:lastPrinted>
  <dcterms:created xsi:type="dcterms:W3CDTF">2024-12-03T08:02:54Z</dcterms:created>
  <dcterms:modified xsi:type="dcterms:W3CDTF">2024-12-04T22:50:22Z</dcterms:modified>
  <dc:language>it-IT</dc:language>
</cp:coreProperties>
</file>